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IOA Funding-Precurement 2023\"/>
    </mc:Choice>
  </mc:AlternateContent>
  <xr:revisionPtr revIDLastSave="0" documentId="13_ncr:1_{B24208D6-65FD-4369-9CB3-ADB3091786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I40" i="1"/>
  <c r="J40" i="1"/>
  <c r="I16" i="1"/>
  <c r="G16" i="1" s="1"/>
  <c r="I18" i="1"/>
  <c r="G18" i="1" s="1"/>
  <c r="I22" i="1"/>
  <c r="G22" i="1" s="1"/>
  <c r="I12" i="1"/>
  <c r="G12" i="1" s="1"/>
  <c r="I14" i="1"/>
  <c r="I20" i="1"/>
  <c r="I51" i="1"/>
  <c r="G51" i="1"/>
  <c r="G55" i="1" s="1"/>
  <c r="I55" i="1" s="1"/>
  <c r="I10" i="1"/>
  <c r="G10" i="1"/>
  <c r="G20" i="1"/>
  <c r="I24" i="1"/>
  <c r="G24" i="1"/>
  <c r="I26" i="1"/>
  <c r="G26" i="1" s="1"/>
  <c r="I28" i="1"/>
  <c r="I30" i="1"/>
  <c r="G30" i="1"/>
  <c r="I8" i="1"/>
  <c r="G32" i="1"/>
  <c r="J55" i="1"/>
  <c r="D55" i="1"/>
  <c r="E55" i="1"/>
  <c r="E40" i="1"/>
  <c r="G28" i="1"/>
  <c r="G14" i="1"/>
  <c r="G8" i="1"/>
  <c r="D40" i="1"/>
  <c r="F56" i="1"/>
  <c r="G62" i="1" l="1"/>
  <c r="G61" i="1" s="1"/>
  <c r="G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 B. Mechals</author>
  </authors>
  <commentList>
    <comment ref="I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Lauren B. Mechals:</t>
        </r>
        <r>
          <rPr>
            <sz val="9"/>
            <color indexed="81"/>
            <rFont val="Tahoma"/>
            <family val="2"/>
          </rPr>
          <t xml:space="preserve">
$10,940.00- they calculated the wrong cost per. Our numbers are correct
</t>
        </r>
      </text>
    </comment>
  </commentList>
</comments>
</file>

<file path=xl/sharedStrings.xml><?xml version="1.0" encoding="utf-8"?>
<sst xmlns="http://schemas.openxmlformats.org/spreadsheetml/2006/main" count="72" uniqueCount="55">
  <si>
    <t>Rank</t>
  </si>
  <si>
    <t>Out of School Youth Provider</t>
  </si>
  <si>
    <t>Cost Per Participant</t>
  </si>
  <si>
    <t>Area/Location</t>
  </si>
  <si>
    <t>Elk Grove Unified School District</t>
  </si>
  <si>
    <t xml:space="preserve">Asian Resources, Inc. </t>
  </si>
  <si>
    <t>Sacramento City USD</t>
  </si>
  <si>
    <t>ISY</t>
  </si>
  <si>
    <t>Goodwill Industries</t>
  </si>
  <si>
    <t>Greater Sacramento Urban League</t>
  </si>
  <si>
    <t>Subtotal Out of School Youth</t>
  </si>
  <si>
    <t>In School Youth Provider</t>
  </si>
  <si>
    <t xml:space="preserve">City of Sacramento Dept of Parks and Rec </t>
  </si>
  <si>
    <t>Folsom Cordova Community Partnership</t>
  </si>
  <si>
    <t>Subtotal In School Youth</t>
  </si>
  <si>
    <t>Amount Requested</t>
  </si>
  <si>
    <t>Proposed Number to be Served</t>
  </si>
  <si>
    <t>La Familia Counseling Center</t>
  </si>
  <si>
    <t>North State Building Industry Foundation</t>
  </si>
  <si>
    <t>OSY</t>
  </si>
  <si>
    <t>Grand Total</t>
  </si>
  <si>
    <t>Total Points</t>
  </si>
  <si>
    <t>At least 20% of funds must be expended on paid work experience.</t>
  </si>
  <si>
    <t>California Human Development</t>
  </si>
  <si>
    <t>NA</t>
  </si>
  <si>
    <t>Lutheran Social Services</t>
  </si>
  <si>
    <t>Lao Family Community Development</t>
  </si>
  <si>
    <t>Juma Ventures</t>
  </si>
  <si>
    <t>California Indian Manpower</t>
  </si>
  <si>
    <t>Sacramento County- Non-Specified</t>
  </si>
  <si>
    <t>Ukrainian American House</t>
  </si>
  <si>
    <t>2023-2024 Funding Recommendation</t>
  </si>
  <si>
    <t xml:space="preserve">Second Chance Education Inc. </t>
  </si>
  <si>
    <t>Second Chance Education Inc.</t>
  </si>
  <si>
    <t># to Serve</t>
  </si>
  <si>
    <t>2022-2023 Funding</t>
  </si>
  <si>
    <t>PY 2023-2024</t>
  </si>
  <si>
    <t>% of Total Funding</t>
  </si>
  <si>
    <t>Downtown, Midtown, South Sacramento/Florin, Franklin Blvd, Maple Neighborhood Center, and La Familia AJCC</t>
  </si>
  <si>
    <t>Del Paso Heights, Oak Park/Greater Sacramento, North Highlands, McClellan Park, Rio Linda, and GSUL AJCC.</t>
  </si>
  <si>
    <t>Rancho Cordova, Rosemont, Folsom/Folsom Cordova Community Partnership AJCC Mather, Fair Oaks, Gold River, North Highlands and surrounding neighborhoods.</t>
  </si>
  <si>
    <t>Foothill Farms, North Highlands, Rancho Cordova, Arden Arcade, Meadowview, South Sacramento, Rosemont, Antelope, and Hillsdale AJCC.</t>
  </si>
  <si>
    <t>Wilton Rancheria/Elk Grove, South Sacramento, West Sacramento, North Sacramento, Citrus Heights, Folsom,  North Highlands, Rosemont, Rancho Cordova, Tribal Offices located throughout Sacramento County, and AJCCs-GSUL, LAFCC, Hillsdale.</t>
  </si>
  <si>
    <t>Located in Downtown Sacramento at the Wind Center, Midtown/ Mark Sanders AJCC.</t>
  </si>
  <si>
    <t>McClellan Park, Arden-Arcade, Rio Linda/North Highlands, Florin, and Foothill Farms.</t>
  </si>
  <si>
    <t>Co-located at Wind Youth Center, Downtown Sacramento, Oak Park, Meadowview, Del Paso Heights, Mather and Hillsdale AJCC.</t>
  </si>
  <si>
    <t>Located throughout Sacramento's Housing Programs, Downtown &amp; East Sacramento, Waking the Village, LGBTQ Center, and Wind Center.</t>
  </si>
  <si>
    <t>Located at the Charles A. Jones Career and Education Center in South Sacramento/Meadowview, Fruitridge, Florin, Florin-Perkins, East &amp; North Sacramento, Downtown Sacramento, Rancho Cordova, Arden Arcade, Del Paso Heights and SCUSD AJCC.</t>
  </si>
  <si>
    <t>Located at EGACE's Job Center South Sacramento, Sacramento County Jail Facilities, and Elk Grove/Florin.</t>
  </si>
  <si>
    <t xml:space="preserve">Located at California Human Development AJCC, South-City of Galt and Surrounding Areas, West-Delta River Region (cities of Courtland, Walnut Grove, Isleton), East- City of Herald, and North-City of Wilton. </t>
  </si>
  <si>
    <t>Co-located at Charles A. Jones Education and Career Center, City of Sacramento includes 12 services areas: Hagginwood, Dixieanne, Noralto, North Sacramento, Del Paso Heights, Gardenland, South Natomas, Oak Park, Avondale, Glen Elder, South East Sacramento, Valley High,  North Laguna, Midtown, and South Sacramento/SCUSD AJCC.</t>
  </si>
  <si>
    <t>Asian Resources AJCC located in Oak Park, Downtown, Midtown, South Sacramento, Citrus Heights, North Highlands, Fair Oaks, Folsom, Arden-Arcade, and Del Paso Heights.</t>
  </si>
  <si>
    <t xml:space="preserve"> Located at Arden Arcade Campus in North Sacramento, South Sacramento/Florin Rd, Highlands Success Center AJCC. </t>
  </si>
  <si>
    <t>REVISED WIOA OSY YOUTH FUNDING RECOMMENDATION</t>
  </si>
  <si>
    <t>REVISED WIOA ISY YOUTH FUNDING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</si>
</sst>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lightGray">
        <fgColor rgb="FF00000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rgb="FF000000"/>
        <bgColor rgb="FFFFFF00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indexed="64"/>
      </left>
      <right style="medium">
        <color rgb="FF000000"/>
      </right>
      <top style="medium">
        <color rgb="FF000000"/>
      </top>
      <bottom/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rgb="FF000000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6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1" xfId="0" applyBorder="1"/>
    <xf numFmtId="10" fontId="1" fillId="0" borderId="0" xfId="2" applyNumberFormat="1" applyFo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6" fontId="3" fillId="0" borderId="10" xfId="0" applyNumberFormat="1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4" borderId="13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6" fontId="5" fillId="0" borderId="13" xfId="0" applyNumberFormat="1" applyFont="1" applyBorder="1" applyAlignment="1">
      <alignment vertical="center" wrapText="1"/>
    </xf>
    <xf numFmtId="6" fontId="5" fillId="0" borderId="11" xfId="0" applyNumberFormat="1" applyFont="1" applyBorder="1" applyAlignment="1">
      <alignment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vertical="center" wrapText="1"/>
    </xf>
    <xf numFmtId="165" fontId="5" fillId="0" borderId="11" xfId="0" applyNumberFormat="1" applyFont="1" applyBorder="1" applyAlignment="1">
      <alignment vertical="center" wrapText="1"/>
    </xf>
    <xf numFmtId="1" fontId="5" fillId="0" borderId="13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6" fontId="3" fillId="0" borderId="26" xfId="0" applyNumberFormat="1" applyFont="1" applyBorder="1" applyAlignment="1">
      <alignment vertical="center" wrapText="1"/>
    </xf>
    <xf numFmtId="6" fontId="3" fillId="0" borderId="28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right" vertical="center" wrapText="1"/>
    </xf>
    <xf numFmtId="164" fontId="5" fillId="0" borderId="31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6" fontId="3" fillId="3" borderId="5" xfId="0" applyNumberFormat="1" applyFont="1" applyFill="1" applyBorder="1" applyAlignment="1">
      <alignment vertical="center" wrapText="1"/>
    </xf>
    <xf numFmtId="6" fontId="3" fillId="3" borderId="6" xfId="0" applyNumberFormat="1" applyFont="1" applyFill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6" fontId="5" fillId="0" borderId="13" xfId="0" applyNumberFormat="1" applyFont="1" applyBorder="1" applyAlignment="1">
      <alignment horizontal="center" vertical="center" wrapText="1"/>
    </xf>
    <xf numFmtId="6" fontId="5" fillId="0" borderId="11" xfId="0" applyNumberFormat="1" applyFont="1" applyBorder="1" applyAlignment="1">
      <alignment horizontal="center" vertical="center" wrapText="1"/>
    </xf>
    <xf numFmtId="9" fontId="5" fillId="0" borderId="32" xfId="0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9" fontId="3" fillId="0" borderId="20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right" vertical="center" wrapText="1"/>
    </xf>
    <xf numFmtId="1" fontId="3" fillId="0" borderId="32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justify" vertical="center" wrapText="1"/>
    </xf>
    <xf numFmtId="38" fontId="3" fillId="0" borderId="13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justify" vertical="center" wrapText="1"/>
    </xf>
    <xf numFmtId="38" fontId="3" fillId="0" borderId="11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6" fontId="3" fillId="0" borderId="13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9" fontId="3" fillId="0" borderId="32" xfId="0" applyNumberFormat="1" applyFont="1" applyFill="1" applyBorder="1" applyAlignment="1">
      <alignment horizontal="center" vertical="center" wrapText="1"/>
    </xf>
    <xf numFmtId="6" fontId="3" fillId="0" borderId="32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left" vertical="top" wrapText="1"/>
    </xf>
    <xf numFmtId="6" fontId="3" fillId="0" borderId="11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right" vertical="center" wrapText="1"/>
    </xf>
    <xf numFmtId="6" fontId="3" fillId="0" borderId="11" xfId="0" applyNumberFormat="1" applyFont="1" applyFill="1" applyBorder="1" applyAlignment="1">
      <alignment horizontal="right" vertical="center" wrapText="1"/>
    </xf>
    <xf numFmtId="38" fontId="3" fillId="0" borderId="13" xfId="0" applyNumberFormat="1" applyFont="1" applyFill="1" applyBorder="1" applyAlignment="1">
      <alignment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9" fontId="3" fillId="0" borderId="13" xfId="0" applyNumberFormat="1" applyFont="1" applyFill="1" applyBorder="1" applyAlignment="1">
      <alignment horizontal="center" vertical="center" wrapText="1"/>
    </xf>
    <xf numFmtId="38" fontId="3" fillId="0" borderId="11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166" fontId="3" fillId="0" borderId="13" xfId="1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166" fontId="3" fillId="0" borderId="13" xfId="1" applyNumberFormat="1" applyFont="1" applyFill="1" applyBorder="1" applyAlignment="1">
      <alignment horizontal="center" vertical="center" wrapText="1"/>
    </xf>
    <xf numFmtId="9" fontId="3" fillId="0" borderId="13" xfId="1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6" fontId="3" fillId="0" borderId="11" xfId="1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166" fontId="3" fillId="0" borderId="11" xfId="1" applyNumberFormat="1" applyFont="1" applyFill="1" applyBorder="1" applyAlignment="1">
      <alignment horizontal="center" vertical="center" wrapText="1"/>
    </xf>
    <xf numFmtId="9" fontId="3" fillId="0" borderId="11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top" wrapText="1"/>
    </xf>
    <xf numFmtId="9" fontId="3" fillId="0" borderId="13" xfId="0" applyNumberFormat="1" applyFont="1" applyFill="1" applyBorder="1" applyAlignment="1">
      <alignment horizontal="center" vertical="center" wrapText="1"/>
    </xf>
    <xf numFmtId="9" fontId="3" fillId="0" borderId="11" xfId="0" applyNumberFormat="1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3" fontId="3" fillId="0" borderId="19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right" vertical="center" wrapText="1"/>
    </xf>
    <xf numFmtId="9" fontId="3" fillId="0" borderId="13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justify" vertical="center" wrapText="1"/>
    </xf>
    <xf numFmtId="3" fontId="3" fillId="0" borderId="27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9" fontId="3" fillId="0" borderId="20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right" vertical="center" wrapText="1"/>
    </xf>
    <xf numFmtId="1" fontId="3" fillId="0" borderId="20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 wrapText="1"/>
    </xf>
    <xf numFmtId="9" fontId="3" fillId="0" borderId="12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zoomScaleNormal="100" zoomScaleSheetLayoutView="100" workbookViewId="0">
      <selection activeCell="G55" sqref="G55:G56"/>
    </sheetView>
  </sheetViews>
  <sheetFormatPr defaultRowHeight="15" x14ac:dyDescent="0.25"/>
  <cols>
    <col min="1" max="2" width="17.42578125" customWidth="1"/>
    <col min="3" max="3" width="49.140625" customWidth="1"/>
    <col min="4" max="4" width="21.85546875" customWidth="1"/>
    <col min="5" max="5" width="18.140625" customWidth="1"/>
    <col min="6" max="6" width="22" customWidth="1"/>
    <col min="7" max="8" width="26.5703125" customWidth="1"/>
    <col min="9" max="9" width="23" customWidth="1"/>
    <col min="10" max="10" width="14.7109375" customWidth="1"/>
    <col min="11" max="11" width="107.5703125" customWidth="1"/>
  </cols>
  <sheetData>
    <row r="1" spans="1:11" ht="26.25" x14ac:dyDescent="0.2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6.25" x14ac:dyDescent="0.25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6.5" thickBot="1" x14ac:dyDescent="0.3">
      <c r="A3" s="2"/>
      <c r="B3" s="2"/>
    </row>
    <row r="4" spans="1:11" ht="15" customHeight="1" x14ac:dyDescent="0.25">
      <c r="A4" s="13" t="s">
        <v>0</v>
      </c>
      <c r="B4" s="13" t="s">
        <v>21</v>
      </c>
      <c r="C4" s="26" t="s">
        <v>1</v>
      </c>
      <c r="D4" s="29" t="s">
        <v>15</v>
      </c>
      <c r="E4" s="36" t="s">
        <v>16</v>
      </c>
      <c r="F4" s="22" t="s">
        <v>35</v>
      </c>
      <c r="G4" s="19" t="s">
        <v>31</v>
      </c>
      <c r="H4" s="16" t="s">
        <v>37</v>
      </c>
      <c r="I4" s="16" t="s">
        <v>2</v>
      </c>
      <c r="J4" s="16" t="s">
        <v>34</v>
      </c>
      <c r="K4" s="16" t="s">
        <v>3</v>
      </c>
    </row>
    <row r="5" spans="1:11" ht="15.75" customHeight="1" x14ac:dyDescent="0.25">
      <c r="A5" s="14"/>
      <c r="B5" s="14"/>
      <c r="C5" s="27"/>
      <c r="D5" s="30"/>
      <c r="E5" s="37"/>
      <c r="F5" s="23"/>
      <c r="G5" s="20"/>
      <c r="H5" s="17"/>
      <c r="I5" s="17"/>
      <c r="J5" s="17"/>
      <c r="K5" s="17"/>
    </row>
    <row r="6" spans="1:11" ht="15" customHeight="1" x14ac:dyDescent="0.25">
      <c r="A6" s="14"/>
      <c r="B6" s="14"/>
      <c r="C6" s="27"/>
      <c r="D6" s="30"/>
      <c r="E6" s="37"/>
      <c r="F6" s="23"/>
      <c r="G6" s="20"/>
      <c r="H6" s="17"/>
      <c r="I6" s="17"/>
      <c r="J6" s="17"/>
      <c r="K6" s="17"/>
    </row>
    <row r="7" spans="1:11" ht="33" customHeight="1" thickBot="1" x14ac:dyDescent="0.3">
      <c r="A7" s="15"/>
      <c r="B7" s="15"/>
      <c r="C7" s="28"/>
      <c r="D7" s="31"/>
      <c r="E7" s="38"/>
      <c r="F7" s="24"/>
      <c r="G7" s="21"/>
      <c r="H7" s="18"/>
      <c r="I7" s="18"/>
      <c r="J7" s="18"/>
      <c r="K7" s="18"/>
    </row>
    <row r="8" spans="1:11" ht="36.75" customHeight="1" x14ac:dyDescent="0.25">
      <c r="A8" s="71">
        <v>1</v>
      </c>
      <c r="B8" s="71">
        <v>131</v>
      </c>
      <c r="C8" s="88" t="s">
        <v>4</v>
      </c>
      <c r="D8" s="101">
        <v>329792</v>
      </c>
      <c r="E8" s="102">
        <v>50</v>
      </c>
      <c r="F8" s="103">
        <v>215904</v>
      </c>
      <c r="G8" s="73">
        <f>I8*J8</f>
        <v>329792</v>
      </c>
      <c r="H8" s="104">
        <v>0.126</v>
      </c>
      <c r="I8" s="105">
        <f>D8/E8</f>
        <v>6595.84</v>
      </c>
      <c r="J8" s="78">
        <v>50</v>
      </c>
      <c r="K8" s="106" t="s">
        <v>48</v>
      </c>
    </row>
    <row r="9" spans="1:11" ht="25.5" customHeight="1" thickBot="1" x14ac:dyDescent="0.3">
      <c r="A9" s="80"/>
      <c r="B9" s="80"/>
      <c r="C9" s="95"/>
      <c r="D9" s="107"/>
      <c r="E9" s="108"/>
      <c r="F9" s="109"/>
      <c r="G9" s="82"/>
      <c r="H9" s="85"/>
      <c r="I9" s="110"/>
      <c r="J9" s="86"/>
      <c r="K9" s="100"/>
    </row>
    <row r="10" spans="1:11" ht="36.75" customHeight="1" x14ac:dyDescent="0.25">
      <c r="A10" s="71">
        <v>1</v>
      </c>
      <c r="B10" s="71">
        <v>130</v>
      </c>
      <c r="C10" s="88" t="s">
        <v>6</v>
      </c>
      <c r="D10" s="111">
        <v>320130</v>
      </c>
      <c r="E10" s="102">
        <v>50</v>
      </c>
      <c r="F10" s="112">
        <v>172588</v>
      </c>
      <c r="G10" s="91">
        <f>I10*J10</f>
        <v>320130</v>
      </c>
      <c r="H10" s="113">
        <v>0.123</v>
      </c>
      <c r="I10" s="91">
        <f>D10/E10</f>
        <v>6402.6</v>
      </c>
      <c r="J10" s="93">
        <v>50</v>
      </c>
      <c r="K10" s="94" t="s">
        <v>47</v>
      </c>
    </row>
    <row r="11" spans="1:11" ht="52.5" customHeight="1" thickBot="1" x14ac:dyDescent="0.3">
      <c r="A11" s="80"/>
      <c r="B11" s="80"/>
      <c r="C11" s="95"/>
      <c r="D11" s="114"/>
      <c r="E11" s="108"/>
      <c r="F11" s="115">
        <v>26</v>
      </c>
      <c r="G11" s="98"/>
      <c r="H11" s="85"/>
      <c r="I11" s="98"/>
      <c r="J11" s="86"/>
      <c r="K11" s="100"/>
    </row>
    <row r="12" spans="1:11" ht="36.75" customHeight="1" x14ac:dyDescent="0.25">
      <c r="A12" s="71">
        <v>1</v>
      </c>
      <c r="B12" s="71">
        <v>128</v>
      </c>
      <c r="C12" s="88" t="s">
        <v>23</v>
      </c>
      <c r="D12" s="111">
        <v>166000</v>
      </c>
      <c r="E12" s="102">
        <v>25</v>
      </c>
      <c r="F12" s="112">
        <v>132000</v>
      </c>
      <c r="G12" s="91">
        <f>I12*J12</f>
        <v>166000</v>
      </c>
      <c r="H12" s="113">
        <v>6.3E-2</v>
      </c>
      <c r="I12" s="91">
        <f>D12/E12</f>
        <v>6640</v>
      </c>
      <c r="J12" s="93">
        <v>25</v>
      </c>
      <c r="K12" s="94" t="s">
        <v>49</v>
      </c>
    </row>
    <row r="13" spans="1:11" ht="25.5" customHeight="1" thickBot="1" x14ac:dyDescent="0.3">
      <c r="A13" s="80"/>
      <c r="B13" s="80"/>
      <c r="C13" s="95"/>
      <c r="D13" s="114"/>
      <c r="E13" s="108"/>
      <c r="F13" s="115"/>
      <c r="G13" s="98"/>
      <c r="H13" s="85"/>
      <c r="I13" s="98"/>
      <c r="J13" s="86"/>
      <c r="K13" s="100"/>
    </row>
    <row r="14" spans="1:11" ht="29.25" customHeight="1" x14ac:dyDescent="0.25">
      <c r="A14" s="71">
        <v>1</v>
      </c>
      <c r="B14" s="71">
        <v>127</v>
      </c>
      <c r="C14" s="88" t="s">
        <v>25</v>
      </c>
      <c r="D14" s="116">
        <v>495000</v>
      </c>
      <c r="E14" s="102">
        <v>75</v>
      </c>
      <c r="F14" s="90" t="s">
        <v>24</v>
      </c>
      <c r="G14" s="91">
        <f>I14*J14</f>
        <v>132000</v>
      </c>
      <c r="H14" s="113">
        <v>0.05</v>
      </c>
      <c r="I14" s="91">
        <f>D14/E14</f>
        <v>6600</v>
      </c>
      <c r="J14" s="93">
        <v>20</v>
      </c>
      <c r="K14" s="94" t="s">
        <v>46</v>
      </c>
    </row>
    <row r="15" spans="1:11" ht="15.75" customHeight="1" thickBot="1" x14ac:dyDescent="0.3">
      <c r="A15" s="80"/>
      <c r="B15" s="80"/>
      <c r="C15" s="95"/>
      <c r="D15" s="117"/>
      <c r="E15" s="108"/>
      <c r="F15" s="97"/>
      <c r="G15" s="98"/>
      <c r="H15" s="85"/>
      <c r="I15" s="98"/>
      <c r="J15" s="86"/>
      <c r="K15" s="100"/>
    </row>
    <row r="16" spans="1:11" ht="29.25" customHeight="1" x14ac:dyDescent="0.25">
      <c r="A16" s="71">
        <v>1</v>
      </c>
      <c r="B16" s="71">
        <v>125</v>
      </c>
      <c r="C16" s="72" t="s">
        <v>18</v>
      </c>
      <c r="D16" s="116">
        <v>352316</v>
      </c>
      <c r="E16" s="102">
        <v>35</v>
      </c>
      <c r="F16" s="112">
        <v>191438</v>
      </c>
      <c r="G16" s="91">
        <f>I16*J16</f>
        <v>352316</v>
      </c>
      <c r="H16" s="113">
        <v>0.14000000000000001</v>
      </c>
      <c r="I16" s="91">
        <f>D16/E16</f>
        <v>10066.171428571428</v>
      </c>
      <c r="J16" s="93">
        <v>35</v>
      </c>
      <c r="K16" s="94" t="s">
        <v>41</v>
      </c>
    </row>
    <row r="17" spans="1:11" ht="28.5" customHeight="1" thickBot="1" x14ac:dyDescent="0.3">
      <c r="A17" s="80"/>
      <c r="B17" s="80"/>
      <c r="C17" s="81"/>
      <c r="D17" s="117"/>
      <c r="E17" s="108"/>
      <c r="F17" s="115"/>
      <c r="G17" s="98"/>
      <c r="H17" s="85"/>
      <c r="I17" s="98"/>
      <c r="J17" s="86"/>
      <c r="K17" s="100"/>
    </row>
    <row r="18" spans="1:11" ht="30" customHeight="1" x14ac:dyDescent="0.25">
      <c r="A18" s="155">
        <v>2</v>
      </c>
      <c r="B18" s="71">
        <v>123</v>
      </c>
      <c r="C18" s="72" t="s">
        <v>13</v>
      </c>
      <c r="D18" s="116">
        <v>265503.71999999997</v>
      </c>
      <c r="E18" s="102">
        <v>40</v>
      </c>
      <c r="F18" s="112">
        <v>70944</v>
      </c>
      <c r="G18" s="91">
        <f>I18*J18</f>
        <v>112839.08099999998</v>
      </c>
      <c r="H18" s="113">
        <v>0.04</v>
      </c>
      <c r="I18" s="91">
        <f>D18/E18</f>
        <v>6637.5929999999989</v>
      </c>
      <c r="J18" s="93">
        <v>17</v>
      </c>
      <c r="K18" s="94" t="s">
        <v>40</v>
      </c>
    </row>
    <row r="19" spans="1:11" ht="37.5" customHeight="1" thickBot="1" x14ac:dyDescent="0.3">
      <c r="A19" s="156"/>
      <c r="B19" s="80"/>
      <c r="C19" s="81"/>
      <c r="D19" s="117"/>
      <c r="E19" s="108"/>
      <c r="F19" s="115"/>
      <c r="G19" s="98"/>
      <c r="H19" s="85"/>
      <c r="I19" s="98"/>
      <c r="J19" s="86"/>
      <c r="K19" s="100"/>
    </row>
    <row r="20" spans="1:11" ht="30" customHeight="1" x14ac:dyDescent="0.25">
      <c r="A20" s="71">
        <v>2</v>
      </c>
      <c r="B20" s="71">
        <v>123</v>
      </c>
      <c r="C20" s="88" t="s">
        <v>17</v>
      </c>
      <c r="D20" s="116">
        <v>514275</v>
      </c>
      <c r="E20" s="102">
        <v>65</v>
      </c>
      <c r="F20" s="112">
        <v>189976</v>
      </c>
      <c r="G20" s="91">
        <f>I20*J20</f>
        <v>253181.53846153847</v>
      </c>
      <c r="H20" s="113">
        <v>0.1</v>
      </c>
      <c r="I20" s="91">
        <f>D20/E20</f>
        <v>7911.9230769230771</v>
      </c>
      <c r="J20" s="93">
        <v>32</v>
      </c>
      <c r="K20" s="94" t="s">
        <v>38</v>
      </c>
    </row>
    <row r="21" spans="1:11" ht="22.5" customHeight="1" thickBot="1" x14ac:dyDescent="0.3">
      <c r="A21" s="80"/>
      <c r="B21" s="80"/>
      <c r="C21" s="95"/>
      <c r="D21" s="117"/>
      <c r="E21" s="108"/>
      <c r="F21" s="115"/>
      <c r="G21" s="98"/>
      <c r="H21" s="85"/>
      <c r="I21" s="98"/>
      <c r="J21" s="86"/>
      <c r="K21" s="100"/>
    </row>
    <row r="22" spans="1:11" ht="30" customHeight="1" x14ac:dyDescent="0.25">
      <c r="A22" s="71">
        <v>2</v>
      </c>
      <c r="B22" s="71">
        <v>123</v>
      </c>
      <c r="C22" s="72" t="s">
        <v>5</v>
      </c>
      <c r="D22" s="116">
        <v>450000</v>
      </c>
      <c r="E22" s="102">
        <v>48</v>
      </c>
      <c r="F22" s="112">
        <v>156726</v>
      </c>
      <c r="G22" s="91">
        <f>I22*J22</f>
        <v>243750</v>
      </c>
      <c r="H22" s="113">
        <v>0.06</v>
      </c>
      <c r="I22" s="91">
        <f>D22/E22</f>
        <v>9375</v>
      </c>
      <c r="J22" s="93">
        <v>26</v>
      </c>
      <c r="K22" s="94" t="s">
        <v>51</v>
      </c>
    </row>
    <row r="23" spans="1:11" ht="38.25" customHeight="1" thickBot="1" x14ac:dyDescent="0.3">
      <c r="A23" s="80"/>
      <c r="B23" s="80"/>
      <c r="C23" s="81"/>
      <c r="D23" s="117"/>
      <c r="E23" s="108"/>
      <c r="F23" s="115"/>
      <c r="G23" s="98"/>
      <c r="H23" s="85"/>
      <c r="I23" s="98"/>
      <c r="J23" s="86"/>
      <c r="K23" s="100"/>
    </row>
    <row r="24" spans="1:11" ht="28.5" customHeight="1" x14ac:dyDescent="0.25">
      <c r="A24" s="71">
        <v>2</v>
      </c>
      <c r="B24" s="71">
        <v>122</v>
      </c>
      <c r="C24" s="72" t="s">
        <v>9</v>
      </c>
      <c r="D24" s="118">
        <v>266658</v>
      </c>
      <c r="E24" s="119">
        <v>40</v>
      </c>
      <c r="F24" s="91">
        <v>127854</v>
      </c>
      <c r="G24" s="120">
        <f>I24*J24</f>
        <v>173327.69999999998</v>
      </c>
      <c r="H24" s="121">
        <v>7.0000000000000007E-2</v>
      </c>
      <c r="I24" s="91">
        <f>D24/E24</f>
        <v>6666.45</v>
      </c>
      <c r="J24" s="122">
        <v>26</v>
      </c>
      <c r="K24" s="72" t="s">
        <v>39</v>
      </c>
    </row>
    <row r="25" spans="1:11" ht="26.25" customHeight="1" thickBot="1" x14ac:dyDescent="0.3">
      <c r="A25" s="80"/>
      <c r="B25" s="80"/>
      <c r="C25" s="81"/>
      <c r="D25" s="123"/>
      <c r="E25" s="124"/>
      <c r="F25" s="98"/>
      <c r="G25" s="125"/>
      <c r="H25" s="126"/>
      <c r="I25" s="98"/>
      <c r="J25" s="127"/>
      <c r="K25" s="81"/>
    </row>
    <row r="26" spans="1:11" ht="30" customHeight="1" x14ac:dyDescent="0.25">
      <c r="A26" s="71">
        <v>2</v>
      </c>
      <c r="B26" s="71">
        <v>121</v>
      </c>
      <c r="C26" s="72" t="s">
        <v>28</v>
      </c>
      <c r="D26" s="116">
        <v>305978</v>
      </c>
      <c r="E26" s="102">
        <v>25</v>
      </c>
      <c r="F26" s="90" t="s">
        <v>24</v>
      </c>
      <c r="G26" s="91">
        <f>I26*J26</f>
        <v>183586.80000000002</v>
      </c>
      <c r="H26" s="113">
        <v>7.0000000000000007E-2</v>
      </c>
      <c r="I26" s="91">
        <f>D26/E26</f>
        <v>12239.12</v>
      </c>
      <c r="J26" s="93">
        <v>15</v>
      </c>
      <c r="K26" s="94" t="s">
        <v>42</v>
      </c>
    </row>
    <row r="27" spans="1:11" ht="50.25" customHeight="1" thickBot="1" x14ac:dyDescent="0.3">
      <c r="A27" s="80"/>
      <c r="B27" s="80"/>
      <c r="C27" s="81"/>
      <c r="D27" s="117"/>
      <c r="E27" s="108"/>
      <c r="F27" s="97"/>
      <c r="G27" s="98"/>
      <c r="H27" s="85"/>
      <c r="I27" s="98"/>
      <c r="J27" s="86"/>
      <c r="K27" s="100"/>
    </row>
    <row r="28" spans="1:11" ht="26.25" customHeight="1" x14ac:dyDescent="0.25">
      <c r="A28" s="71">
        <v>2</v>
      </c>
      <c r="B28" s="71">
        <v>120</v>
      </c>
      <c r="C28" s="88" t="s">
        <v>8</v>
      </c>
      <c r="D28" s="116">
        <v>149758</v>
      </c>
      <c r="E28" s="102">
        <v>19</v>
      </c>
      <c r="F28" s="112">
        <v>149188</v>
      </c>
      <c r="G28" s="91">
        <f>I28*J28</f>
        <v>118230</v>
      </c>
      <c r="H28" s="113">
        <v>0.05</v>
      </c>
      <c r="I28" s="91">
        <f>D28/E28</f>
        <v>7882</v>
      </c>
      <c r="J28" s="93">
        <v>15</v>
      </c>
      <c r="K28" s="94" t="s">
        <v>43</v>
      </c>
    </row>
    <row r="29" spans="1:11" ht="35.25" customHeight="1" thickBot="1" x14ac:dyDescent="0.3">
      <c r="A29" s="80"/>
      <c r="B29" s="80"/>
      <c r="C29" s="95"/>
      <c r="D29" s="117"/>
      <c r="E29" s="108"/>
      <c r="F29" s="115"/>
      <c r="G29" s="98"/>
      <c r="H29" s="85"/>
      <c r="I29" s="98"/>
      <c r="J29" s="86"/>
      <c r="K29" s="100"/>
    </row>
    <row r="30" spans="1:11" ht="35.25" customHeight="1" x14ac:dyDescent="0.25">
      <c r="A30" s="71">
        <v>2</v>
      </c>
      <c r="B30" s="71">
        <v>114</v>
      </c>
      <c r="C30" s="94" t="s">
        <v>26</v>
      </c>
      <c r="D30" s="116">
        <v>332000</v>
      </c>
      <c r="E30" s="102">
        <v>50</v>
      </c>
      <c r="F30" s="112">
        <v>132748</v>
      </c>
      <c r="G30" s="91">
        <f>I30*J30</f>
        <v>99600</v>
      </c>
      <c r="H30" s="113">
        <v>0.04</v>
      </c>
      <c r="I30" s="91">
        <f>D30/E30</f>
        <v>6640</v>
      </c>
      <c r="J30" s="93">
        <v>15</v>
      </c>
      <c r="K30" s="128" t="s">
        <v>52</v>
      </c>
    </row>
    <row r="31" spans="1:11" ht="10.5" customHeight="1" thickBot="1" x14ac:dyDescent="0.3">
      <c r="A31" s="80"/>
      <c r="B31" s="80"/>
      <c r="C31" s="100"/>
      <c r="D31" s="117"/>
      <c r="E31" s="108"/>
      <c r="F31" s="115"/>
      <c r="G31" s="98"/>
      <c r="H31" s="85"/>
      <c r="I31" s="98"/>
      <c r="J31" s="86"/>
      <c r="K31" s="87"/>
    </row>
    <row r="32" spans="1:11" ht="43.5" customHeight="1" thickBot="1" x14ac:dyDescent="0.3">
      <c r="A32" s="71">
        <v>3</v>
      </c>
      <c r="B32" s="71">
        <v>106</v>
      </c>
      <c r="C32" s="88" t="s">
        <v>27</v>
      </c>
      <c r="D32" s="116">
        <v>106758</v>
      </c>
      <c r="E32" s="102">
        <v>16</v>
      </c>
      <c r="F32" s="112">
        <v>106758</v>
      </c>
      <c r="G32" s="91">
        <f>I32*J32</f>
        <v>0</v>
      </c>
      <c r="H32" s="129">
        <v>0</v>
      </c>
      <c r="I32" s="91">
        <v>0</v>
      </c>
      <c r="J32" s="93">
        <v>0</v>
      </c>
      <c r="K32" s="94" t="s">
        <v>45</v>
      </c>
    </row>
    <row r="33" spans="1:11" ht="23.25" hidden="1" customHeight="1" thickBot="1" x14ac:dyDescent="0.3">
      <c r="A33" s="80"/>
      <c r="B33" s="80"/>
      <c r="C33" s="95"/>
      <c r="D33" s="117"/>
      <c r="E33" s="108"/>
      <c r="F33" s="115"/>
      <c r="G33" s="98"/>
      <c r="H33" s="130"/>
      <c r="I33" s="98"/>
      <c r="J33" s="86"/>
      <c r="K33" s="100"/>
    </row>
    <row r="34" spans="1:11" ht="12" customHeight="1" x14ac:dyDescent="0.25">
      <c r="A34" s="71">
        <v>4</v>
      </c>
      <c r="B34" s="71">
        <v>88</v>
      </c>
      <c r="C34" s="72" t="s">
        <v>30</v>
      </c>
      <c r="D34" s="116">
        <v>260000</v>
      </c>
      <c r="E34" s="102">
        <v>40</v>
      </c>
      <c r="F34" s="90" t="s">
        <v>24</v>
      </c>
      <c r="G34" s="91">
        <v>0</v>
      </c>
      <c r="H34" s="113">
        <v>0</v>
      </c>
      <c r="I34" s="91">
        <v>0</v>
      </c>
      <c r="J34" s="93">
        <v>0</v>
      </c>
      <c r="K34" s="94" t="s">
        <v>44</v>
      </c>
    </row>
    <row r="35" spans="1:11" ht="27" customHeight="1" thickBot="1" x14ac:dyDescent="0.3">
      <c r="A35" s="80"/>
      <c r="B35" s="80"/>
      <c r="C35" s="81"/>
      <c r="D35" s="117"/>
      <c r="E35" s="131"/>
      <c r="F35" s="132"/>
      <c r="G35" s="98"/>
      <c r="H35" s="85"/>
      <c r="I35" s="98"/>
      <c r="J35" s="86"/>
      <c r="K35" s="100"/>
    </row>
    <row r="36" spans="1:11" ht="10.5" customHeight="1" x14ac:dyDescent="0.25">
      <c r="A36" s="9">
        <v>4</v>
      </c>
      <c r="B36" s="71">
        <v>85</v>
      </c>
      <c r="C36" s="88" t="s">
        <v>32</v>
      </c>
      <c r="D36" s="133">
        <v>600000</v>
      </c>
      <c r="E36" s="134">
        <v>100</v>
      </c>
      <c r="F36" s="135" t="s">
        <v>24</v>
      </c>
      <c r="G36" s="136">
        <v>0</v>
      </c>
      <c r="H36" s="137">
        <v>0</v>
      </c>
      <c r="I36" s="91">
        <v>0</v>
      </c>
      <c r="J36" s="93">
        <v>0</v>
      </c>
      <c r="K36" s="138" t="s">
        <v>29</v>
      </c>
    </row>
    <row r="37" spans="1:11" ht="9" customHeight="1" x14ac:dyDescent="0.25">
      <c r="A37" s="56"/>
      <c r="B37" s="139"/>
      <c r="C37" s="140"/>
      <c r="D37" s="141"/>
      <c r="E37" s="142"/>
      <c r="F37" s="143"/>
      <c r="G37" s="144"/>
      <c r="H37" s="145"/>
      <c r="I37" s="146"/>
      <c r="J37" s="147"/>
      <c r="K37" s="148"/>
    </row>
    <row r="38" spans="1:11" ht="9.75" customHeight="1" thickBot="1" x14ac:dyDescent="0.3">
      <c r="A38" s="56"/>
      <c r="B38" s="139"/>
      <c r="C38" s="140"/>
      <c r="D38" s="141"/>
      <c r="E38" s="142"/>
      <c r="F38" s="143"/>
      <c r="G38" s="144"/>
      <c r="H38" s="145"/>
      <c r="I38" s="146"/>
      <c r="J38" s="147"/>
      <c r="K38" s="148"/>
    </row>
    <row r="39" spans="1:11" ht="14.25" hidden="1" customHeight="1" thickBot="1" x14ac:dyDescent="0.3">
      <c r="A39" s="10"/>
      <c r="B39" s="80"/>
      <c r="C39" s="95"/>
      <c r="D39" s="149"/>
      <c r="E39" s="150"/>
      <c r="F39" s="151"/>
      <c r="G39" s="152"/>
      <c r="H39" s="153"/>
      <c r="I39" s="98"/>
      <c r="J39" s="86"/>
      <c r="K39" s="154"/>
    </row>
    <row r="40" spans="1:11" ht="20.25" customHeight="1" x14ac:dyDescent="0.25">
      <c r="A40" s="39" t="s">
        <v>10</v>
      </c>
      <c r="B40" s="40"/>
      <c r="C40" s="41"/>
      <c r="D40" s="57">
        <f>SUM(D8:D39)</f>
        <v>4914168.72</v>
      </c>
      <c r="E40" s="59">
        <f>SUM(E8:E39)</f>
        <v>678</v>
      </c>
      <c r="F40" s="63"/>
      <c r="G40" s="61">
        <f>SUM(G8:G39)</f>
        <v>2484753.1194615383</v>
      </c>
      <c r="H40" s="69"/>
      <c r="I40" s="65">
        <f>G40/J40</f>
        <v>7621.9420842378477</v>
      </c>
      <c r="J40" s="51">
        <f>SUM(J8:J39)</f>
        <v>326</v>
      </c>
      <c r="K40" s="32"/>
    </row>
    <row r="41" spans="1:11" ht="15.75" thickBot="1" x14ac:dyDescent="0.3">
      <c r="A41" s="42"/>
      <c r="B41" s="43"/>
      <c r="C41" s="44"/>
      <c r="D41" s="58"/>
      <c r="E41" s="60"/>
      <c r="F41" s="64"/>
      <c r="G41" s="62"/>
      <c r="H41" s="70"/>
      <c r="I41" s="66"/>
      <c r="J41" s="52"/>
      <c r="K41" s="33"/>
    </row>
    <row r="42" spans="1:11" x14ac:dyDescent="0.25">
      <c r="A42" s="11" t="s">
        <v>22</v>
      </c>
      <c r="B42" s="11"/>
      <c r="C42" s="11"/>
      <c r="D42" s="11"/>
      <c r="E42" s="12"/>
      <c r="F42" s="12"/>
      <c r="G42" s="11"/>
      <c r="H42" s="8"/>
    </row>
    <row r="43" spans="1:11" ht="15.75" x14ac:dyDescent="0.25">
      <c r="A43" s="5"/>
      <c r="B43" s="5"/>
    </row>
    <row r="44" spans="1:11" ht="26.25" x14ac:dyDescent="0.25">
      <c r="A44" s="25" t="s">
        <v>54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19.5" customHeight="1" x14ac:dyDescent="0.25">
      <c r="A45" s="25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5"/>
      <c r="B46" s="5"/>
    </row>
    <row r="47" spans="1:11" ht="20.25" customHeight="1" x14ac:dyDescent="0.25">
      <c r="A47" s="13" t="s">
        <v>0</v>
      </c>
      <c r="B47" s="13" t="s">
        <v>21</v>
      </c>
      <c r="C47" s="26" t="s">
        <v>11</v>
      </c>
      <c r="D47" s="29" t="s">
        <v>15</v>
      </c>
      <c r="E47" s="36" t="s">
        <v>16</v>
      </c>
      <c r="F47" s="22" t="s">
        <v>35</v>
      </c>
      <c r="G47" s="53" t="s">
        <v>31</v>
      </c>
      <c r="H47" s="16" t="s">
        <v>37</v>
      </c>
      <c r="I47" s="16" t="s">
        <v>2</v>
      </c>
      <c r="J47" s="16" t="s">
        <v>34</v>
      </c>
      <c r="K47" s="16" t="s">
        <v>3</v>
      </c>
    </row>
    <row r="48" spans="1:11" ht="28.5" customHeight="1" x14ac:dyDescent="0.25">
      <c r="A48" s="14"/>
      <c r="B48" s="14"/>
      <c r="C48" s="27"/>
      <c r="D48" s="30"/>
      <c r="E48" s="37"/>
      <c r="F48" s="23"/>
      <c r="G48" s="54"/>
      <c r="H48" s="17"/>
      <c r="I48" s="17"/>
      <c r="J48" s="17"/>
      <c r="K48" s="17"/>
    </row>
    <row r="49" spans="1:13" ht="30" customHeight="1" x14ac:dyDescent="0.25">
      <c r="A49" s="14"/>
      <c r="B49" s="14"/>
      <c r="C49" s="27"/>
      <c r="D49" s="30"/>
      <c r="E49" s="37"/>
      <c r="F49" s="23"/>
      <c r="G49" s="54"/>
      <c r="H49" s="17"/>
      <c r="I49" s="17"/>
      <c r="J49" s="17"/>
      <c r="K49" s="17"/>
      <c r="M49" s="3"/>
    </row>
    <row r="50" spans="1:13" ht="21.75" customHeight="1" thickBot="1" x14ac:dyDescent="0.3">
      <c r="A50" s="15"/>
      <c r="B50" s="15"/>
      <c r="C50" s="28"/>
      <c r="D50" s="31"/>
      <c r="E50" s="38"/>
      <c r="F50" s="24"/>
      <c r="G50" s="55"/>
      <c r="H50" s="18"/>
      <c r="I50" s="18"/>
      <c r="J50" s="18"/>
      <c r="K50" s="18"/>
    </row>
    <row r="51" spans="1:13" ht="31.5" customHeight="1" x14ac:dyDescent="0.25">
      <c r="A51" s="71">
        <v>1</v>
      </c>
      <c r="B51" s="71">
        <v>124</v>
      </c>
      <c r="C51" s="72" t="s">
        <v>12</v>
      </c>
      <c r="D51" s="73">
        <v>222263</v>
      </c>
      <c r="E51" s="74">
        <v>32</v>
      </c>
      <c r="F51" s="75">
        <v>89216</v>
      </c>
      <c r="G51" s="73">
        <f>PRODUCT(J51,I51)</f>
        <v>222263</v>
      </c>
      <c r="H51" s="76">
        <v>8.5000000000000006E-2</v>
      </c>
      <c r="I51" s="77">
        <f>D51/E51</f>
        <v>6945.71875</v>
      </c>
      <c r="J51" s="78">
        <v>32</v>
      </c>
      <c r="K51" s="79" t="s">
        <v>50</v>
      </c>
    </row>
    <row r="52" spans="1:13" ht="74.25" customHeight="1" thickBot="1" x14ac:dyDescent="0.3">
      <c r="A52" s="80"/>
      <c r="B52" s="80"/>
      <c r="C52" s="81"/>
      <c r="D52" s="82"/>
      <c r="E52" s="83"/>
      <c r="F52" s="84"/>
      <c r="G52" s="82"/>
      <c r="H52" s="85"/>
      <c r="I52" s="82"/>
      <c r="J52" s="86"/>
      <c r="K52" s="87"/>
    </row>
    <row r="53" spans="1:13" ht="15.75" customHeight="1" x14ac:dyDescent="0.25">
      <c r="A53" s="9">
        <v>3</v>
      </c>
      <c r="B53" s="71">
        <v>90</v>
      </c>
      <c r="C53" s="88" t="s">
        <v>33</v>
      </c>
      <c r="D53" s="89">
        <v>600000</v>
      </c>
      <c r="E53" s="74">
        <v>100</v>
      </c>
      <c r="F53" s="90" t="s">
        <v>24</v>
      </c>
      <c r="G53" s="91">
        <v>0</v>
      </c>
      <c r="H53" s="92">
        <v>0</v>
      </c>
      <c r="I53" s="91">
        <v>0</v>
      </c>
      <c r="J53" s="93">
        <v>0</v>
      </c>
      <c r="K53" s="94" t="s">
        <v>29</v>
      </c>
    </row>
    <row r="54" spans="1:13" ht="30.75" customHeight="1" thickBot="1" x14ac:dyDescent="0.3">
      <c r="A54" s="10"/>
      <c r="B54" s="80"/>
      <c r="C54" s="95"/>
      <c r="D54" s="96"/>
      <c r="E54" s="83"/>
      <c r="F54" s="97"/>
      <c r="G54" s="98"/>
      <c r="H54" s="99"/>
      <c r="I54" s="98"/>
      <c r="J54" s="86"/>
      <c r="K54" s="100"/>
    </row>
    <row r="55" spans="1:13" ht="20.25" customHeight="1" x14ac:dyDescent="0.25">
      <c r="A55" s="39" t="s">
        <v>14</v>
      </c>
      <c r="B55" s="40"/>
      <c r="C55" s="41"/>
      <c r="D55" s="45">
        <f>SUM(D51:D54)</f>
        <v>822263</v>
      </c>
      <c r="E55" s="47">
        <f>SUM(E51:E54)</f>
        <v>132</v>
      </c>
      <c r="F55" s="7">
        <v>89216</v>
      </c>
      <c r="G55" s="34">
        <f>SUM(G51:G54)</f>
        <v>222263</v>
      </c>
      <c r="H55" s="67"/>
      <c r="I55" s="49">
        <f>G55/J55</f>
        <v>6945.71875</v>
      </c>
      <c r="J55" s="51">
        <f>J51</f>
        <v>32</v>
      </c>
      <c r="K55" s="32"/>
    </row>
    <row r="56" spans="1:13" ht="21" thickBot="1" x14ac:dyDescent="0.3">
      <c r="A56" s="42"/>
      <c r="B56" s="43"/>
      <c r="C56" s="44"/>
      <c r="D56" s="46"/>
      <c r="E56" s="48"/>
      <c r="F56" s="6">
        <f>F54+F52</f>
        <v>0</v>
      </c>
      <c r="G56" s="35"/>
      <c r="H56" s="68"/>
      <c r="I56" s="50"/>
      <c r="J56" s="52"/>
      <c r="K56" s="33"/>
    </row>
    <row r="57" spans="1:13" x14ac:dyDescent="0.25">
      <c r="A57" s="11" t="s">
        <v>22</v>
      </c>
      <c r="B57" s="11"/>
      <c r="C57" s="11"/>
      <c r="D57" s="11"/>
      <c r="E57" s="11"/>
      <c r="F57" s="11"/>
      <c r="G57" s="11"/>
      <c r="H57" s="8"/>
    </row>
    <row r="60" spans="1:13" x14ac:dyDescent="0.25">
      <c r="F60" t="s">
        <v>19</v>
      </c>
      <c r="G60" s="4">
        <f>G40/G62</f>
        <v>0.91789372866970176</v>
      </c>
      <c r="H60" s="4"/>
    </row>
    <row r="61" spans="1:13" x14ac:dyDescent="0.25">
      <c r="F61" t="s">
        <v>7</v>
      </c>
      <c r="G61" s="4">
        <f>G55/G62</f>
        <v>8.21062713302982E-2</v>
      </c>
      <c r="H61" s="4"/>
    </row>
    <row r="62" spans="1:13" x14ac:dyDescent="0.25">
      <c r="F62" t="s">
        <v>20</v>
      </c>
      <c r="G62" s="1">
        <f>G40+G55</f>
        <v>2707016.1194615383</v>
      </c>
      <c r="H62" s="1"/>
    </row>
  </sheetData>
  <mergeCells count="231">
    <mergeCell ref="H53:H54"/>
    <mergeCell ref="H55:H56"/>
    <mergeCell ref="H28:H29"/>
    <mergeCell ref="H30:H31"/>
    <mergeCell ref="H34:H35"/>
    <mergeCell ref="H40:H41"/>
    <mergeCell ref="H36:H38"/>
    <mergeCell ref="H22:H23"/>
    <mergeCell ref="H24:H25"/>
    <mergeCell ref="H26:H27"/>
    <mergeCell ref="K14:K15"/>
    <mergeCell ref="D22:D23"/>
    <mergeCell ref="E22:E23"/>
    <mergeCell ref="H4:H7"/>
    <mergeCell ref="H8:H9"/>
    <mergeCell ref="H10:H11"/>
    <mergeCell ref="H12:H13"/>
    <mergeCell ref="H14:H15"/>
    <mergeCell ref="H16:H17"/>
    <mergeCell ref="H18:H19"/>
    <mergeCell ref="H20:H21"/>
    <mergeCell ref="A57:G57"/>
    <mergeCell ref="B30:B31"/>
    <mergeCell ref="B36:B39"/>
    <mergeCell ref="B47:B50"/>
    <mergeCell ref="A22:A23"/>
    <mergeCell ref="B28:B29"/>
    <mergeCell ref="B24:B25"/>
    <mergeCell ref="B34:B35"/>
    <mergeCell ref="B22:B23"/>
    <mergeCell ref="B53:B54"/>
    <mergeCell ref="A53:A54"/>
    <mergeCell ref="A51:A52"/>
    <mergeCell ref="C22:C23"/>
    <mergeCell ref="G22:G23"/>
    <mergeCell ref="F36:F39"/>
    <mergeCell ref="I8:I9"/>
    <mergeCell ref="J8:J9"/>
    <mergeCell ref="K8:K9"/>
    <mergeCell ref="E4:E7"/>
    <mergeCell ref="I4:I7"/>
    <mergeCell ref="J4:J7"/>
    <mergeCell ref="K4:K7"/>
    <mergeCell ref="K18:K19"/>
    <mergeCell ref="A1:K1"/>
    <mergeCell ref="A2:K2"/>
    <mergeCell ref="D12:D13"/>
    <mergeCell ref="E12:E13"/>
    <mergeCell ref="G12:G13"/>
    <mergeCell ref="I12:I13"/>
    <mergeCell ref="B4:B7"/>
    <mergeCell ref="B8:B9"/>
    <mergeCell ref="K12:K13"/>
    <mergeCell ref="G10:G11"/>
    <mergeCell ref="B14:B15"/>
    <mergeCell ref="C14:C15"/>
    <mergeCell ref="I16:I17"/>
    <mergeCell ref="F14:F15"/>
    <mergeCell ref="J10:J11"/>
    <mergeCell ref="J12:J13"/>
    <mergeCell ref="K10:K11"/>
    <mergeCell ref="K16:K17"/>
    <mergeCell ref="I10:I11"/>
    <mergeCell ref="A28:A29"/>
    <mergeCell ref="D28:D29"/>
    <mergeCell ref="E28:E29"/>
    <mergeCell ref="G28:G29"/>
    <mergeCell ref="I28:I29"/>
    <mergeCell ref="J28:J29"/>
    <mergeCell ref="B12:B13"/>
    <mergeCell ref="A20:A21"/>
    <mergeCell ref="B20:B21"/>
    <mergeCell ref="C20:C21"/>
    <mergeCell ref="D20:D21"/>
    <mergeCell ref="G20:G21"/>
    <mergeCell ref="J16:J17"/>
    <mergeCell ref="G18:G19"/>
    <mergeCell ref="J22:J23"/>
    <mergeCell ref="G16:G17"/>
    <mergeCell ref="D14:D15"/>
    <mergeCell ref="E14:E15"/>
    <mergeCell ref="C12:C13"/>
    <mergeCell ref="A18:A19"/>
    <mergeCell ref="C18:C19"/>
    <mergeCell ref="J51:J52"/>
    <mergeCell ref="K34:K35"/>
    <mergeCell ref="C34:C35"/>
    <mergeCell ref="I40:I41"/>
    <mergeCell ref="J40:J41"/>
    <mergeCell ref="J36:J39"/>
    <mergeCell ref="K40:K41"/>
    <mergeCell ref="K51:K52"/>
    <mergeCell ref="G51:G52"/>
    <mergeCell ref="D34:D35"/>
    <mergeCell ref="E34:E35"/>
    <mergeCell ref="G34:G35"/>
    <mergeCell ref="H51:H52"/>
    <mergeCell ref="E53:E54"/>
    <mergeCell ref="C47:C50"/>
    <mergeCell ref="C53:C54"/>
    <mergeCell ref="I47:I50"/>
    <mergeCell ref="B51:B52"/>
    <mergeCell ref="H47:H50"/>
    <mergeCell ref="E10:E11"/>
    <mergeCell ref="D53:D54"/>
    <mergeCell ref="F47:F50"/>
    <mergeCell ref="G47:G50"/>
    <mergeCell ref="B32:B33"/>
    <mergeCell ref="C32:C33"/>
    <mergeCell ref="D32:D33"/>
    <mergeCell ref="E32:E33"/>
    <mergeCell ref="I34:I35"/>
    <mergeCell ref="G36:G39"/>
    <mergeCell ref="A40:C41"/>
    <mergeCell ref="D40:D41"/>
    <mergeCell ref="E40:E41"/>
    <mergeCell ref="G40:G41"/>
    <mergeCell ref="F34:F35"/>
    <mergeCell ref="F40:F41"/>
    <mergeCell ref="I51:I52"/>
    <mergeCell ref="D16:D17"/>
    <mergeCell ref="K55:K56"/>
    <mergeCell ref="G55:G56"/>
    <mergeCell ref="D47:D50"/>
    <mergeCell ref="E47:E50"/>
    <mergeCell ref="A12:A13"/>
    <mergeCell ref="C36:C39"/>
    <mergeCell ref="D36:D39"/>
    <mergeCell ref="E36:E39"/>
    <mergeCell ref="A34:A35"/>
    <mergeCell ref="G26:G27"/>
    <mergeCell ref="A24:A25"/>
    <mergeCell ref="A55:C56"/>
    <mergeCell ref="D55:D56"/>
    <mergeCell ref="E55:E56"/>
    <mergeCell ref="I55:I56"/>
    <mergeCell ref="J55:J56"/>
    <mergeCell ref="F53:F54"/>
    <mergeCell ref="G53:G54"/>
    <mergeCell ref="I53:I54"/>
    <mergeCell ref="J53:J54"/>
    <mergeCell ref="K53:K54"/>
    <mergeCell ref="C51:C52"/>
    <mergeCell ref="D51:D52"/>
    <mergeCell ref="E51:E52"/>
    <mergeCell ref="G4:G7"/>
    <mergeCell ref="F4:F7"/>
    <mergeCell ref="A44:K44"/>
    <mergeCell ref="A45:K45"/>
    <mergeCell ref="I36:I39"/>
    <mergeCell ref="A4:A7"/>
    <mergeCell ref="C4:C7"/>
    <mergeCell ref="D4:D7"/>
    <mergeCell ref="K28:K29"/>
    <mergeCell ref="A8:A9"/>
    <mergeCell ref="C8:C9"/>
    <mergeCell ref="D8:D9"/>
    <mergeCell ref="E8:E9"/>
    <mergeCell ref="G8:G9"/>
    <mergeCell ref="A10:A11"/>
    <mergeCell ref="C10:C11"/>
    <mergeCell ref="D10:D11"/>
    <mergeCell ref="B10:B11"/>
    <mergeCell ref="A36:A39"/>
    <mergeCell ref="J24:J25"/>
    <mergeCell ref="G24:G25"/>
    <mergeCell ref="A30:A31"/>
    <mergeCell ref="C30:C31"/>
    <mergeCell ref="D30:D31"/>
    <mergeCell ref="G14:G15"/>
    <mergeCell ref="I14:I15"/>
    <mergeCell ref="J14:J15"/>
    <mergeCell ref="C24:C25"/>
    <mergeCell ref="D24:D25"/>
    <mergeCell ref="E24:E25"/>
    <mergeCell ref="C28:C29"/>
    <mergeCell ref="J30:J31"/>
    <mergeCell ref="F24:F25"/>
    <mergeCell ref="E30:E31"/>
    <mergeCell ref="G30:G31"/>
    <mergeCell ref="I30:I31"/>
    <mergeCell ref="I24:I25"/>
    <mergeCell ref="E20:E21"/>
    <mergeCell ref="I22:I23"/>
    <mergeCell ref="I18:I19"/>
    <mergeCell ref="D18:D19"/>
    <mergeCell ref="E18:E19"/>
    <mergeCell ref="I26:I27"/>
    <mergeCell ref="F28:F29"/>
    <mergeCell ref="E16:E17"/>
    <mergeCell ref="C16:C17"/>
    <mergeCell ref="I20:I21"/>
    <mergeCell ref="J20:J21"/>
    <mergeCell ref="J18:J19"/>
    <mergeCell ref="I32:I33"/>
    <mergeCell ref="J32:J33"/>
    <mergeCell ref="K32:K33"/>
    <mergeCell ref="J47:J50"/>
    <mergeCell ref="K47:K50"/>
    <mergeCell ref="K24:K25"/>
    <mergeCell ref="K36:K39"/>
    <mergeCell ref="K30:K31"/>
    <mergeCell ref="K22:K23"/>
    <mergeCell ref="K20:K21"/>
    <mergeCell ref="G32:G33"/>
    <mergeCell ref="A42:G42"/>
    <mergeCell ref="J26:J27"/>
    <mergeCell ref="K26:K27"/>
    <mergeCell ref="A26:A27"/>
    <mergeCell ref="B26:B27"/>
    <mergeCell ref="C26:C27"/>
    <mergeCell ref="D26:D27"/>
    <mergeCell ref="E26:E27"/>
    <mergeCell ref="F26:F27"/>
    <mergeCell ref="J34:J35"/>
    <mergeCell ref="A32:A33"/>
    <mergeCell ref="F12:F13"/>
    <mergeCell ref="F30:F31"/>
    <mergeCell ref="F32:F33"/>
    <mergeCell ref="F51:F52"/>
    <mergeCell ref="F8:F9"/>
    <mergeCell ref="F16:F17"/>
    <mergeCell ref="F18:F19"/>
    <mergeCell ref="F20:F21"/>
    <mergeCell ref="F22:F23"/>
    <mergeCell ref="A47:A50"/>
    <mergeCell ref="A14:A15"/>
    <mergeCell ref="A16:A17"/>
    <mergeCell ref="B16:B17"/>
    <mergeCell ref="B18:B19"/>
    <mergeCell ref="F10:F11"/>
  </mergeCells>
  <pageMargins left="0.7" right="0.7" top="0.5" bottom="0.5" header="0.3" footer="0.3"/>
  <pageSetup paperSize="5" scale="45" fitToWidth="2" fitToHeight="0" orientation="landscape" horizontalDpi="4294967295" verticalDpi="4294967295" r:id="rId1"/>
  <rowBreaks count="1" manualBreakCount="1">
    <brk id="42" max="9" man="1"/>
  </rowBreaks>
  <colBreaks count="1" manualBreakCount="1">
    <brk id="11" max="58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Kim</dc:creator>
  <cp:lastModifiedBy>Ericka Martinez</cp:lastModifiedBy>
  <cp:lastPrinted>2023-05-06T00:56:44Z</cp:lastPrinted>
  <dcterms:created xsi:type="dcterms:W3CDTF">2016-04-27T17:17:56Z</dcterms:created>
  <dcterms:modified xsi:type="dcterms:W3CDTF">2023-05-09T00:37:18Z</dcterms:modified>
</cp:coreProperties>
</file>